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02.09.2021 BIP\"/>
    </mc:Choice>
  </mc:AlternateContent>
  <bookViews>
    <workbookView xWindow="0" yWindow="0" windowWidth="28800" windowHeight="11475"/>
  </bookViews>
  <sheets>
    <sheet name="przewóz" sheetId="1" r:id="rId1"/>
    <sheet name="pośrednictwo" sheetId="2" r:id="rId2"/>
    <sheet name="przewóz i pośrednictwo" sheetId="3" r:id="rId3"/>
  </sheets>
  <calcPr calcId="152511"/>
</workbook>
</file>

<file path=xl/calcChain.xml><?xml version="1.0" encoding="utf-8"?>
<calcChain xmlns="http://schemas.openxmlformats.org/spreadsheetml/2006/main">
  <c r="D88" i="1" l="1"/>
  <c r="C13" i="2"/>
  <c r="D12" i="2"/>
  <c r="C12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C4" i="2"/>
  <c r="C3" i="2"/>
  <c r="B62" i="1" l="1"/>
  <c r="C62" i="1"/>
  <c r="D62" i="1"/>
  <c r="C3" i="1" l="1"/>
  <c r="C4" i="1"/>
  <c r="C5" i="1"/>
  <c r="D5" i="1"/>
  <c r="C6" i="1"/>
  <c r="D6" i="1"/>
  <c r="C7" i="1"/>
  <c r="D7" i="1"/>
  <c r="B8" i="1"/>
  <c r="C8" i="1"/>
  <c r="C9" i="1"/>
  <c r="D9" i="1"/>
  <c r="C10" i="1"/>
  <c r="D10" i="1"/>
  <c r="C11" i="1"/>
  <c r="D11" i="1"/>
  <c r="C12" i="1"/>
  <c r="D12" i="1"/>
  <c r="C13" i="1"/>
  <c r="C14" i="1"/>
  <c r="D14" i="1"/>
  <c r="C15" i="1"/>
  <c r="D15" i="1"/>
  <c r="B16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C26" i="1"/>
  <c r="D26" i="1"/>
  <c r="C27" i="1"/>
  <c r="C28" i="1"/>
  <c r="D28" i="1"/>
  <c r="B29" i="1"/>
  <c r="C29" i="1"/>
  <c r="D29" i="1"/>
  <c r="C30" i="1"/>
  <c r="D30" i="1"/>
  <c r="C31" i="1"/>
  <c r="D31" i="1"/>
  <c r="B32" i="1"/>
  <c r="C32" i="1"/>
  <c r="D32" i="1"/>
  <c r="A33" i="1"/>
  <c r="C33" i="1"/>
  <c r="C34" i="1"/>
  <c r="D34" i="1"/>
  <c r="B35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B42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B52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C59" i="1"/>
  <c r="D59" i="1"/>
  <c r="C60" i="1"/>
  <c r="D60" i="1"/>
  <c r="C61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C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C110" i="1"/>
  <c r="D110" i="1"/>
</calcChain>
</file>

<file path=xl/sharedStrings.xml><?xml version="1.0" encoding="utf-8"?>
<sst xmlns="http://schemas.openxmlformats.org/spreadsheetml/2006/main" count="272" uniqueCount="250">
  <si>
    <t>Nazwa firmy</t>
  </si>
  <si>
    <t>Adres</t>
  </si>
  <si>
    <t>Kod pocztowy</t>
  </si>
  <si>
    <t>Miejscowość</t>
  </si>
  <si>
    <t>PRZEDSIĘBIORSTWO PRODUKCYJNO - USŁUGOWE PRODREX"  Spółka  z ograniczoną odpowiedzialnością"</t>
  </si>
  <si>
    <t>ul. Wolności 92d</t>
  </si>
  <si>
    <t>Rudołtowice</t>
  </si>
  <si>
    <t>Piórko Gabriela Usługi Transportowe - Towarowe i Usługi Sprzętowe</t>
  </si>
  <si>
    <t>A. Krzywoń 4</t>
  </si>
  <si>
    <t>Ziemba Adam Przewóz Towarów i Usługi Sprzętowe</t>
  </si>
  <si>
    <t>Wolności 66 B</t>
  </si>
  <si>
    <t>MÜLLER  PIOTR</t>
  </si>
  <si>
    <t>ul. Leśna 2</t>
  </si>
  <si>
    <t>Puchała Piotr PERFEKT - TRANS" Firma Usługowo - Transportowa"</t>
  </si>
  <si>
    <t>K. Odnowiciela 1/6</t>
  </si>
  <si>
    <t>Szuster Grzegorz Firma Transportowo-Handlowo-Usługowa</t>
  </si>
  <si>
    <t>Wisła Wielka</t>
  </si>
  <si>
    <t>SZENDZIELORZ HENRYK  TRANSPORT  CIĘŻAROWY</t>
  </si>
  <si>
    <t>ul. Kosmonautów 10</t>
  </si>
  <si>
    <t>Cofała Jerzy Usługi Transportowe</t>
  </si>
  <si>
    <t>Katowicka 142</t>
  </si>
  <si>
    <t>Welchar Waldemar WELTRANS" Transport i Handel"</t>
  </si>
  <si>
    <t>ul. Krucza 45</t>
  </si>
  <si>
    <t>P.H.U.T. Janus Andrzej</t>
  </si>
  <si>
    <t>Staromiejska 57</t>
  </si>
  <si>
    <t>Marcol Ireneusz Usługi Transportowe</t>
  </si>
  <si>
    <t>Zebrzydowicka 17</t>
  </si>
  <si>
    <t>Pielgrzymowice</t>
  </si>
  <si>
    <t>Piotrowski Mirosław  Przedsiębiorstwo Handlowo Usługowe DOM""</t>
  </si>
  <si>
    <t>ul. Osińska 40 A</t>
  </si>
  <si>
    <t>Sodzawiczny Kryspin Transport Ciężarowy</t>
  </si>
  <si>
    <t>Władysława Jagiełły 36/4</t>
  </si>
  <si>
    <t>Nowacki Jan Firma Handlowo-Produkcyjno-Usługowa JANEX""</t>
  </si>
  <si>
    <t>Usługi Transportowe  Jarosław Kocjan</t>
  </si>
  <si>
    <t>ul. Spokojna 9</t>
  </si>
  <si>
    <t>Faruga Andrzej Firma Transportowo - Handlowo - Usługowa</t>
  </si>
  <si>
    <t>ul. Bieruńska 9</t>
  </si>
  <si>
    <t>Krętosz Leszek Przedsiębiorstwo Transportowo-Usługowe Leszko-Trans""</t>
  </si>
  <si>
    <t>ul. Mały Dwór 5</t>
  </si>
  <si>
    <t>Przedsiębiorstwo Transportowo-Sprzętowe TOMCZYK i SYN" Przemysław Tomczyk Spółka Jawna"</t>
  </si>
  <si>
    <t>ul.Górnośląska 17</t>
  </si>
  <si>
    <t>Nogły Czesław Firma Transportowo-Handlowo-Usługowa</t>
  </si>
  <si>
    <t>ul. Ofiar Faszyzmu 20</t>
  </si>
  <si>
    <t>Ligenza Adam Usługi Transportowe</t>
  </si>
  <si>
    <t>Kościelna 9</t>
  </si>
  <si>
    <t>STW" Przedsiębiorstwo Transportowo-Warsztatowe Spółka z ograniczoną odpowiedzialnością"</t>
  </si>
  <si>
    <t>ul. Górnośląska 17</t>
  </si>
  <si>
    <t>Szłapa Tadeusz</t>
  </si>
  <si>
    <t>Kol. Studzieńska 30</t>
  </si>
  <si>
    <t>Brzoska Ludwik Usługi Transportowe</t>
  </si>
  <si>
    <t>Graniczna 15</t>
  </si>
  <si>
    <t>Radostowice</t>
  </si>
  <si>
    <t>Pala Rudolf</t>
  </si>
  <si>
    <t>Wodzisławska 34</t>
  </si>
  <si>
    <t>Przygoda Łukasz  Firma Handlowo-Usługowa ŁUK-POL""</t>
  </si>
  <si>
    <t>ul. Jesienna 26</t>
  </si>
  <si>
    <t>Goczałkowice-Zdrój</t>
  </si>
  <si>
    <t>Fuchs Rafał Firma Handlowo - Usługowa FUCHS""</t>
  </si>
  <si>
    <t>Brylantowa 7</t>
  </si>
  <si>
    <t>Chmielewski Marek Firma Usługowo - Handlowa MARKOTRANS""</t>
  </si>
  <si>
    <t>Wrona Janusz Usługi Transportowe - Przewóz Towarów</t>
  </si>
  <si>
    <t>ul. Polne Domy 50</t>
  </si>
  <si>
    <t>Żupa Piotr Usługi Transportowe</t>
  </si>
  <si>
    <t>Pszczelarska 32</t>
  </si>
  <si>
    <t>Szuster Krzysztof Usługi Transportowe</t>
  </si>
  <si>
    <t>Hodowców 127</t>
  </si>
  <si>
    <t>Młotek Piotr Usługi Transportowe</t>
  </si>
  <si>
    <t>Wieczorka 27</t>
  </si>
  <si>
    <t>Ziebura Tadeusz</t>
  </si>
  <si>
    <t>Borys Marek MACTRANS" Usługi Transportowe"</t>
  </si>
  <si>
    <t>Jana Pawła II 4A</t>
  </si>
  <si>
    <t>Sobczuk Eugeniusz Firma Handlowo-Usługowa TRANS-KOP""</t>
  </si>
  <si>
    <t>Wróblewskiego 131</t>
  </si>
  <si>
    <t>Godziek Andrzej Usługi Transportowe</t>
  </si>
  <si>
    <t>Pszczyńska 100</t>
  </si>
  <si>
    <t>Sosna Piotr  Usługi Transportowe i Koparko - Ładowarką</t>
  </si>
  <si>
    <t>ul. Nad Wisłą 15</t>
  </si>
  <si>
    <t>Usługi Transportowe Marek Rezner</t>
  </si>
  <si>
    <t>ul. Lawendowa 5</t>
  </si>
  <si>
    <t>Chowaniec  Adam</t>
  </si>
  <si>
    <t>ul. Słoneczna 22/10</t>
  </si>
  <si>
    <t>Wiktorczyk Benedykt Firma Handlowo - Usługowa BETA""</t>
  </si>
  <si>
    <t>Kanik Kazimierz Usługi Transportowe Handel Artykułami Budowlanym i Opałem</t>
  </si>
  <si>
    <t>ul. Żubrów 35</t>
  </si>
  <si>
    <t>Chrobak Michał</t>
  </si>
  <si>
    <t>ul. Wyzwolenia 53</t>
  </si>
  <si>
    <t>Otręba Mirosław Usługi Transportowe</t>
  </si>
  <si>
    <t>Kryształowa 26</t>
  </si>
  <si>
    <t>Ficek Piotr Firma Transportowo -Usługowo - Handlowa</t>
  </si>
  <si>
    <t>ul. Jana Pawła II 36</t>
  </si>
  <si>
    <t>Marciniak Roman MAT-BUD" Zakład Robót Drogowych i Budowlanych"</t>
  </si>
  <si>
    <t>Zdrojowa 68</t>
  </si>
  <si>
    <t>Nogły Zbigniew Firma Transportowo - Handlowo - Usługowa</t>
  </si>
  <si>
    <t>ul. Mały Dwór 1</t>
  </si>
  <si>
    <t>Stryczek Stanisław Usługi Transportowe</t>
  </si>
  <si>
    <t>Turystyczna 30</t>
  </si>
  <si>
    <t>Małek Bronisław, Małek Rajmund Usługi Transportowe</t>
  </si>
  <si>
    <t>Ołtuszewskiego 45</t>
  </si>
  <si>
    <t>Romanko Jan Usługi Transportowo-Sprzętowe</t>
  </si>
  <si>
    <t>ul. Plebiscytowa</t>
  </si>
  <si>
    <t>Pławecki Rafał Usługi Transportowe Towarowe</t>
  </si>
  <si>
    <t>Adamczyk Grzegorz A G A  TRANSPORT</t>
  </si>
  <si>
    <t>ul. Wiejska 39</t>
  </si>
  <si>
    <t>JAKUTOWICZ  ANDRZEJ       Andrzej Jakutowicz</t>
  </si>
  <si>
    <t>ul. Roehricha 11</t>
  </si>
  <si>
    <t>Pławecki Jan Firma Handlowo-Usługowa WIDLAK""</t>
  </si>
  <si>
    <t>Dąbrowszczaków 14</t>
  </si>
  <si>
    <t>Maruszczak Andrzej Przedsiębiorstwo Handlowo - Usługowe</t>
  </si>
  <si>
    <t>ul. Słowików 43</t>
  </si>
  <si>
    <t>Waleczek Grzegorz Usługi Transportowe</t>
  </si>
  <si>
    <t>ul. Robotnicza 9</t>
  </si>
  <si>
    <t>Piórko Jan  Usługi Transportowo Sprzętowe Jan Piórko</t>
  </si>
  <si>
    <t>ul. Witosa 9A</t>
  </si>
  <si>
    <t>Masny Krystian Usługi Transportowe</t>
  </si>
  <si>
    <t>ul. Katowicka 1</t>
  </si>
  <si>
    <t>Wilczek Antoni Usługi Transportowo - Asenizacyjne</t>
  </si>
  <si>
    <t>Św. Jana 46</t>
  </si>
  <si>
    <t>Rojczyk Ryszard Zakład Handlowo-Usługowy RAZ-DWA""</t>
  </si>
  <si>
    <t>ul. Źródlana 3</t>
  </si>
  <si>
    <t>Hajok Mirosław Usługi Transportowe - Handel</t>
  </si>
  <si>
    <t>Baron Michał  Usługi w Zakresie Prac Ziemnych i Transportowych</t>
  </si>
  <si>
    <t>ul. Ks. Józefa Barona 28</t>
  </si>
  <si>
    <t>Cieśla Eugeniusz Zakład Remontowo-Budowlany</t>
  </si>
  <si>
    <t>ul. Świerczewskiego 46</t>
  </si>
  <si>
    <t>Wiera Mariola Firma Handlowo-Transportowo-Usługowa WIETRANS</t>
  </si>
  <si>
    <t>ul. Żubrów 135</t>
  </si>
  <si>
    <t>Zieleźnik Tadeusz Zieltrans</t>
  </si>
  <si>
    <t>ul. Łukasiewicza 3</t>
  </si>
  <si>
    <t>Kurzyca Marcin TRANS - MAR</t>
  </si>
  <si>
    <t>ul. Batalionów Chłopskich 42</t>
  </si>
  <si>
    <t>Pająk Grażyna, Pająk Stanisław F.H.U. PAJĄK" s.c."</t>
  </si>
  <si>
    <t>ul. Wczasowa 1a</t>
  </si>
  <si>
    <t>F.H.U. GARU" Goraus Andrzej"</t>
  </si>
  <si>
    <t>ul. Pszczyńska 120</t>
  </si>
  <si>
    <t>Bojdoł Artur ART - TRANS</t>
  </si>
  <si>
    <t>ul. Sikorek 4</t>
  </si>
  <si>
    <t>Studzienice</t>
  </si>
  <si>
    <t>Herok Wioletta Przedsiębiorstwo Usługowo - Produkcyjno - Handlowe TIREX""</t>
  </si>
  <si>
    <t>ul. Szkolna 83 b</t>
  </si>
  <si>
    <t>Wróbel Krzysztof Firma Transportowo-Usługowa</t>
  </si>
  <si>
    <t>ul. Szkolna 43</t>
  </si>
  <si>
    <t>Piech  Jerzy</t>
  </si>
  <si>
    <t>ul. Zacisze 24</t>
  </si>
  <si>
    <t>Fuchs Anna Pomoc Drogowa MADMAX""</t>
  </si>
  <si>
    <t>ul. Wodzisławska 32 b</t>
  </si>
  <si>
    <t>ZIOBRO RYSZARD  WSPÓLNIK SPÓŁKI CYWILNEJ ZIOBRO""</t>
  </si>
  <si>
    <t>ul. Tkacka 3</t>
  </si>
  <si>
    <t>Kasza Tomasz Przedsiębiorstwo Handlowo-Usługowe</t>
  </si>
  <si>
    <t>ul. Łanowa 5</t>
  </si>
  <si>
    <t>MCT TRANS K. NOWOK SPÓŁKA JAWNA"</t>
  </si>
  <si>
    <t>Piwowarska 20</t>
  </si>
  <si>
    <t>Smolarz Zbigniew Firma Transportowo - Usługowa Zbigniew Smolarz</t>
  </si>
  <si>
    <t>Kazimierza Przerwy-Tetmajera 19</t>
  </si>
  <si>
    <t>USŁUGI TRANSPORTOWE ART - TRANS ARTUR WANDZEL</t>
  </si>
  <si>
    <t>ul. Długa 147C</t>
  </si>
  <si>
    <t>Krzysztof Cofała Transport Samochodowy Ciężki</t>
  </si>
  <si>
    <t>ul. Katowicka 142b</t>
  </si>
  <si>
    <t>Strządała Henryk Usługi transportowo - budowlane</t>
  </si>
  <si>
    <t>ul. Zbożowa 25</t>
  </si>
  <si>
    <t>Golek Janusz Usługi Transportowe</t>
  </si>
  <si>
    <t>ul. Rzepakowa 6</t>
  </si>
  <si>
    <t>Szymanek Piotr SP TRANS</t>
  </si>
  <si>
    <t>Polne Domy 10</t>
  </si>
  <si>
    <t>DOMBUD" SPÓŁKA  Z OGRANICZONĄ ODPOWIEDZIALNOŚCIĄ"</t>
  </si>
  <si>
    <t>ul. Pszczyńska 6</t>
  </si>
  <si>
    <t>Szweda Grzegorz PLESS - PACK</t>
  </si>
  <si>
    <t>ul. ks.gen. Jana Brandysa 11</t>
  </si>
  <si>
    <t>Firma Handlowo - Usługowa Marcin Michalik</t>
  </si>
  <si>
    <t>ul. Pszczyńska 16</t>
  </si>
  <si>
    <t>Brańczyk Anna Usługi Transportowo - Bagażowe</t>
  </si>
  <si>
    <t>Smorzik Stanisława Firma Usługowo - Transportowa</t>
  </si>
  <si>
    <t>ul. Szkolna 204</t>
  </si>
  <si>
    <t>Ziobro Danuta Wspólnik Spółki Cywilnej ZIOBRO""</t>
  </si>
  <si>
    <t>Żupa Tadeusz Firma Transportowo Handlowo Usługowa TED-POL""</t>
  </si>
  <si>
    <t>ul. Pszczelarska 32A</t>
  </si>
  <si>
    <t>Pychyński Rafał Firma Handlowo-Usługowa RAFAŁ""</t>
  </si>
  <si>
    <t>ul. Leśna 18 A</t>
  </si>
  <si>
    <t>Caputa Sylwia Wspólnik Spółki Cywilnej ZIOBRO""</t>
  </si>
  <si>
    <t>Ziobro - Wróbel Marzena Wspólnik Spółki Cywilnej ZIOBRO""</t>
  </si>
  <si>
    <t>Firma Handlowo-Usługowo-Transportowa Folek Dawid</t>
  </si>
  <si>
    <t>ul. Wiejska 46</t>
  </si>
  <si>
    <t>Trela Włodzimierz Usługi Wykopowe TRELKOP""</t>
  </si>
  <si>
    <t>ul. Krucza 10B/6</t>
  </si>
  <si>
    <t>Nowak Rafał Przedsiębiorstwo Techniczne NovoEco</t>
  </si>
  <si>
    <t>ul. Świętej Jadwigi 22</t>
  </si>
  <si>
    <t>Paszek Łukasz Usługi Transportowe Doris - Trans</t>
  </si>
  <si>
    <t>ul. Krótka 8</t>
  </si>
  <si>
    <t>Chromik Franciszek AUTO - CHROMIK P.U.H.</t>
  </si>
  <si>
    <t>ul. Obrońców Pokoju 21</t>
  </si>
  <si>
    <t>Kuś Antoni Handel Opałem i Materiałami Budowlanymi Antoni Kuś</t>
  </si>
  <si>
    <t>ul. Pszczyńska 173</t>
  </si>
  <si>
    <t>Szendzielorz Łukasz Transport Samochodowy</t>
  </si>
  <si>
    <t>Kajstura Stanisław DREW TRANS""</t>
  </si>
  <si>
    <t>ul. Plebiscytowa 10a</t>
  </si>
  <si>
    <t>Skup Surowców Wtórnych F.H.U. AL - MI Jan Odrobiński</t>
  </si>
  <si>
    <t>ul. Pszczyńska 149 A</t>
  </si>
  <si>
    <t>Romanko Damian ROMANKO I SYNOWIE""</t>
  </si>
  <si>
    <t>ul. Szymanowskiego 20/6</t>
  </si>
  <si>
    <t>Romanko Artur ROMANKO I SYNOWIE""</t>
  </si>
  <si>
    <t>Pustelnik Marzena Firma Handlowo-Usługowa Pustelnik Marzena</t>
  </si>
  <si>
    <t>ul. Wojciecha Korfantego 85</t>
  </si>
  <si>
    <t>PREMIUM" OKRĘGOWA STACJA KONTROLI POJAZDÓW KOTAS TOMASZ"</t>
  </si>
  <si>
    <t>ul.Wodzisławska 28</t>
  </si>
  <si>
    <t>ALMARO Spółka Jawna Aleksander Pudełko, Mariusz Pudełko, Roman Pudełko</t>
  </si>
  <si>
    <t>ul. Żubrów 139 A</t>
  </si>
  <si>
    <t>INTER- NAFT Spółka z ograniczoną odpowiedzialnością Spółka Komandytowa</t>
  </si>
  <si>
    <t>ul. Wodzisławska 2</t>
  </si>
  <si>
    <t>JAK SZKŁO  Żogała Spółka Jawna</t>
  </si>
  <si>
    <t>ul. Brzozowa 62</t>
  </si>
  <si>
    <t>INTER - LOG TRANSPORT"  Spółka z ograniczoną odpowiedzialnością"</t>
  </si>
  <si>
    <t>ul. Al. Kościuszki 3/9</t>
  </si>
  <si>
    <t xml:space="preserve">Licencje na wykonywanie krajowego transportu drogowego rzeczy </t>
  </si>
  <si>
    <t>Licencje na wykonywanie działalności gospodarczej w zakresie pośrednictwa przy przewozie rzeczy</t>
  </si>
  <si>
    <t>REC - BUD SPÓŁKA Z OGRANICZONĄ ODPOWIEDZIALNOŚCIĄ</t>
  </si>
  <si>
    <t>ul. SOLANKOWA 3</t>
  </si>
  <si>
    <t>COLLI  INTERNATIONAL SPÓŁKA Z OGRANICZONĄ ODPOWIEDZIALNOŚCIĄ</t>
  </si>
  <si>
    <t>ul. Zacisze 18A</t>
  </si>
  <si>
    <t>MARTA PĘDOWSKA - ŁOBAZA   "MARTEA" TRANSPORT I SPEDYCJA</t>
  </si>
  <si>
    <t>ul. Ołtuszewskiego 38 A</t>
  </si>
  <si>
    <t>ZORKA BIS SPÓŁKA Z OGRANICZONĄ ODPOWIEDZIALNOŚCIĄ</t>
  </si>
  <si>
    <t>ul. Polne Domy 17</t>
  </si>
  <si>
    <t>INTER-GRABEX  LOGISTIC SPÓŁKA Z OGRANICZONĄ ODPOWIEDZIALNOŚCIĄ</t>
  </si>
  <si>
    <t>ul. Bielska 48B</t>
  </si>
  <si>
    <t>Matuszyński Roman Usługi Przewozowe w Kraju i Zagranicą</t>
  </si>
  <si>
    <t>ul. Zacisze 5</t>
  </si>
  <si>
    <t>Przedsiębiorstwo Handlowo Usługowe Agrotechnika Gorzko Andrzej, Gorzko Irena Spółka Jawna</t>
  </si>
  <si>
    <t>ul. Wilcza 19</t>
  </si>
  <si>
    <t>TRANS - PLAST SPÓŁKA Z OGRANICZONĄ ODPOWIEDZIALNOŚCIĄ</t>
  </si>
  <si>
    <t>ul. Wyzwolenia 279</t>
  </si>
  <si>
    <t>DAGMA - TRANS Spółka z ograniczoną odpowiedzialnością</t>
  </si>
  <si>
    <t>ul. Szkolna 11</t>
  </si>
  <si>
    <t>Piasek</t>
  </si>
  <si>
    <t>"INTER - LOG" Spółka z ograniczoną odpowiedzialnością</t>
  </si>
  <si>
    <t>Al. Kościuszki 3/9</t>
  </si>
  <si>
    <t xml:space="preserve">3 CARGO BEATA KRAWCZYK-JASTRZĘBSKA  </t>
  </si>
  <si>
    <t>ul. Południowa 29</t>
  </si>
  <si>
    <t>"NATALIA" Spółka z ograniczoną odpowiedzialnością</t>
  </si>
  <si>
    <t>ul. Drozdów 1</t>
  </si>
  <si>
    <t xml:space="preserve">43-267 </t>
  </si>
  <si>
    <t>Rudziczka</t>
  </si>
  <si>
    <t>Licencje na wykonywanie krajowego transportu drogowego rzeczy oraz działalności gospodarczej w zakresie pośrednictwa przy przewozie rzeczy</t>
  </si>
  <si>
    <t>Bartoń Walenty FHU Transport - Spedycja w spadku</t>
  </si>
  <si>
    <t>Wojciecha Korfantego 73</t>
  </si>
  <si>
    <t>43-227</t>
  </si>
  <si>
    <t>Gilowice</t>
  </si>
  <si>
    <t>Pitlok Justyna "TRANSPIT" TRANSPORT I SPEDYCJA</t>
  </si>
  <si>
    <t>Złote Łany 98 a</t>
  </si>
  <si>
    <t>43-215</t>
  </si>
  <si>
    <t>Jankowice</t>
  </si>
  <si>
    <t>ul. Wiejska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</si>
</sst>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topLeftCell="A76" workbookViewId="0">
      <selection activeCell="B87" sqref="B87"/>
    </sheetView>
  </sheetViews>
  <sheetFormatPr defaultRowHeight="15" x14ac:dyDescent="0.25"/>
  <cols>
    <col min="1" max="1" width="94.42578125" customWidth="1"/>
    <col min="2" max="2" width="27.5703125" customWidth="1"/>
    <col min="3" max="3" width="14.85546875" customWidth="1"/>
    <col min="4" max="4" width="20.7109375" customWidth="1"/>
    <col min="5" max="15" width="27.5703125" customWidth="1"/>
  </cols>
  <sheetData>
    <row r="1" spans="1:4" ht="18.75" x14ac:dyDescent="0.3">
      <c r="A1" s="1" t="s">
        <v>211</v>
      </c>
    </row>
    <row r="2" spans="1:4" x14ac:dyDescent="0.25">
      <c r="A2" t="s">
        <v>0</v>
      </c>
      <c r="B2" t="s">
        <v>1</v>
      </c>
      <c r="C2" t="s">
        <v>2</v>
      </c>
      <c r="D2" t="s">
        <v>3</v>
      </c>
    </row>
    <row r="3" spans="1:4" x14ac:dyDescent="0.25">
      <c r="A3" t="s">
        <v>4</v>
      </c>
      <c r="B3" t="s">
        <v>5</v>
      </c>
      <c r="C3" t="str">
        <f>"43-229"</f>
        <v>43-229</v>
      </c>
      <c r="D3" t="s">
        <v>6</v>
      </c>
    </row>
    <row r="4" spans="1:4" x14ac:dyDescent="0.25">
      <c r="A4" t="s">
        <v>7</v>
      </c>
      <c r="B4" t="s">
        <v>8</v>
      </c>
      <c r="C4" t="str">
        <f>"43-229"</f>
        <v>43-229</v>
      </c>
      <c r="D4" t="s">
        <v>6</v>
      </c>
    </row>
    <row r="5" spans="1:4" x14ac:dyDescent="0.25">
      <c r="A5" t="s">
        <v>9</v>
      </c>
      <c r="B5" t="s">
        <v>10</v>
      </c>
      <c r="C5" t="str">
        <f>"43-229"</f>
        <v>43-229</v>
      </c>
      <c r="D5" t="str">
        <f>"Ćwiklice"</f>
        <v>Ćwiklice</v>
      </c>
    </row>
    <row r="6" spans="1:4" x14ac:dyDescent="0.25">
      <c r="A6" t="s">
        <v>11</v>
      </c>
      <c r="B6" t="s">
        <v>12</v>
      </c>
      <c r="C6" t="str">
        <f>"43-227"</f>
        <v>43-227</v>
      </c>
      <c r="D6" t="str">
        <f>"Miedźna"</f>
        <v>Miedźna</v>
      </c>
    </row>
    <row r="7" spans="1:4" x14ac:dyDescent="0.25">
      <c r="A7" t="s">
        <v>13</v>
      </c>
      <c r="B7" t="s">
        <v>14</v>
      </c>
      <c r="C7" t="str">
        <f>"43-200"</f>
        <v>43-200</v>
      </c>
      <c r="D7" t="str">
        <f>"Pszczyna"</f>
        <v>Pszczyna</v>
      </c>
    </row>
    <row r="8" spans="1:4" x14ac:dyDescent="0.25">
      <c r="A8" t="s">
        <v>15</v>
      </c>
      <c r="B8" t="str">
        <f>"Zacisze 66"</f>
        <v>Zacisze 66</v>
      </c>
      <c r="C8" t="str">
        <f>"43-243"</f>
        <v>43-243</v>
      </c>
      <c r="D8" t="s">
        <v>16</v>
      </c>
    </row>
    <row r="9" spans="1:4" x14ac:dyDescent="0.25">
      <c r="A9" t="s">
        <v>17</v>
      </c>
      <c r="B9" t="s">
        <v>18</v>
      </c>
      <c r="C9" t="str">
        <f>"43-200"</f>
        <v>43-200</v>
      </c>
      <c r="D9" t="str">
        <f>"Pszczyna"</f>
        <v>Pszczyna</v>
      </c>
    </row>
    <row r="10" spans="1:4" x14ac:dyDescent="0.25">
      <c r="A10" t="s">
        <v>19</v>
      </c>
      <c r="B10" t="s">
        <v>20</v>
      </c>
      <c r="C10" t="str">
        <f>"43-211"</f>
        <v>43-211</v>
      </c>
      <c r="D10" t="str">
        <f>"Piasek"</f>
        <v>Piasek</v>
      </c>
    </row>
    <row r="11" spans="1:4" x14ac:dyDescent="0.25">
      <c r="A11" t="s">
        <v>21</v>
      </c>
      <c r="B11" t="s">
        <v>22</v>
      </c>
      <c r="C11" t="str">
        <f>"43-251"</f>
        <v>43-251</v>
      </c>
      <c r="D11" t="str">
        <f>"Pniówek"</f>
        <v>Pniówek</v>
      </c>
    </row>
    <row r="12" spans="1:4" x14ac:dyDescent="0.25">
      <c r="A12" t="s">
        <v>23</v>
      </c>
      <c r="B12" t="s">
        <v>24</v>
      </c>
      <c r="C12" t="str">
        <f>"43-200"</f>
        <v>43-200</v>
      </c>
      <c r="D12" t="str">
        <f>"Pszczyna"</f>
        <v>Pszczyna</v>
      </c>
    </row>
    <row r="13" spans="1:4" x14ac:dyDescent="0.25">
      <c r="A13" t="s">
        <v>25</v>
      </c>
      <c r="B13" t="s">
        <v>26</v>
      </c>
      <c r="C13" t="str">
        <f>"43-253"</f>
        <v>43-253</v>
      </c>
      <c r="D13" t="s">
        <v>27</v>
      </c>
    </row>
    <row r="14" spans="1:4" x14ac:dyDescent="0.25">
      <c r="A14" t="s">
        <v>28</v>
      </c>
      <c r="B14" t="s">
        <v>29</v>
      </c>
      <c r="C14" t="str">
        <f>"43-254"</f>
        <v>43-254</v>
      </c>
      <c r="D14" t="str">
        <f>"Warszowice"</f>
        <v>Warszowice</v>
      </c>
    </row>
    <row r="15" spans="1:4" x14ac:dyDescent="0.25">
      <c r="A15" t="s">
        <v>30</v>
      </c>
      <c r="B15" t="s">
        <v>31</v>
      </c>
      <c r="C15" t="str">
        <f>"43-200"</f>
        <v>43-200</v>
      </c>
      <c r="D15" t="str">
        <f>"Pszczyna"</f>
        <v>Pszczyna</v>
      </c>
    </row>
    <row r="16" spans="1:4" x14ac:dyDescent="0.25">
      <c r="A16" t="s">
        <v>32</v>
      </c>
      <c r="B16" t="str">
        <f>"Asnyka 18"</f>
        <v>Asnyka 18</v>
      </c>
      <c r="C16" t="str">
        <f>"43-200"</f>
        <v>43-200</v>
      </c>
      <c r="D16" t="str">
        <f>"Pszczyna"</f>
        <v>Pszczyna</v>
      </c>
    </row>
    <row r="17" spans="1:4" x14ac:dyDescent="0.25">
      <c r="A17" t="s">
        <v>33</v>
      </c>
      <c r="B17" t="s">
        <v>34</v>
      </c>
      <c r="C17" t="str">
        <f>"43-227"</f>
        <v>43-227</v>
      </c>
      <c r="D17" t="str">
        <f>"Góra"</f>
        <v>Góra</v>
      </c>
    </row>
    <row r="18" spans="1:4" x14ac:dyDescent="0.25">
      <c r="A18" t="s">
        <v>35</v>
      </c>
      <c r="B18" t="s">
        <v>36</v>
      </c>
      <c r="C18" t="str">
        <f>"43-227"</f>
        <v>43-227</v>
      </c>
      <c r="D18" t="str">
        <f>"Miedźna"</f>
        <v>Miedźna</v>
      </c>
    </row>
    <row r="19" spans="1:4" x14ac:dyDescent="0.25">
      <c r="A19" t="s">
        <v>37</v>
      </c>
      <c r="B19" t="s">
        <v>38</v>
      </c>
      <c r="C19" t="str">
        <f>"43-265"</f>
        <v>43-265</v>
      </c>
      <c r="D19" t="str">
        <f>"Mizerów"</f>
        <v>Mizerów</v>
      </c>
    </row>
    <row r="20" spans="1:4" x14ac:dyDescent="0.25">
      <c r="A20" t="s">
        <v>39</v>
      </c>
      <c r="B20" t="s">
        <v>40</v>
      </c>
      <c r="C20" t="str">
        <f>"43-200"</f>
        <v>43-200</v>
      </c>
      <c r="D20" t="str">
        <f>"Pszczyna"</f>
        <v>Pszczyna</v>
      </c>
    </row>
    <row r="21" spans="1:4" x14ac:dyDescent="0.25">
      <c r="A21" t="s">
        <v>41</v>
      </c>
      <c r="B21" t="s">
        <v>42</v>
      </c>
      <c r="C21" t="str">
        <f>"43-200"</f>
        <v>43-200</v>
      </c>
      <c r="D21" t="str">
        <f>"Brzeźce"</f>
        <v>Brzeźce</v>
      </c>
    </row>
    <row r="22" spans="1:4" x14ac:dyDescent="0.25">
      <c r="A22" t="s">
        <v>43</v>
      </c>
      <c r="B22" t="s">
        <v>44</v>
      </c>
      <c r="C22" t="str">
        <f>"43-227"</f>
        <v>43-227</v>
      </c>
      <c r="D22" t="str">
        <f>"Góra"</f>
        <v>Góra</v>
      </c>
    </row>
    <row r="23" spans="1:4" x14ac:dyDescent="0.25">
      <c r="A23" t="s">
        <v>45</v>
      </c>
      <c r="B23" t="s">
        <v>46</v>
      </c>
      <c r="C23" t="str">
        <f>"43-200"</f>
        <v>43-200</v>
      </c>
      <c r="D23" t="str">
        <f>"Pszczyna"</f>
        <v>Pszczyna</v>
      </c>
    </row>
    <row r="24" spans="1:4" x14ac:dyDescent="0.25">
      <c r="A24" t="s">
        <v>47</v>
      </c>
      <c r="B24" t="s">
        <v>48</v>
      </c>
      <c r="C24" t="str">
        <f>"43-250"</f>
        <v>43-250</v>
      </c>
      <c r="D24" t="str">
        <f>"Pawłowice"</f>
        <v>Pawłowice</v>
      </c>
    </row>
    <row r="25" spans="1:4" x14ac:dyDescent="0.25">
      <c r="A25" t="s">
        <v>49</v>
      </c>
      <c r="B25" t="s">
        <v>50</v>
      </c>
      <c r="C25" t="str">
        <f>"43-262"</f>
        <v>43-262</v>
      </c>
      <c r="D25" t="s">
        <v>51</v>
      </c>
    </row>
    <row r="26" spans="1:4" x14ac:dyDescent="0.25">
      <c r="A26" t="s">
        <v>52</v>
      </c>
      <c r="B26" t="s">
        <v>53</v>
      </c>
      <c r="C26" t="str">
        <f>"43-200"</f>
        <v>43-200</v>
      </c>
      <c r="D26" t="str">
        <f>"Pszczyna"</f>
        <v>Pszczyna</v>
      </c>
    </row>
    <row r="27" spans="1:4" x14ac:dyDescent="0.25">
      <c r="A27" t="s">
        <v>54</v>
      </c>
      <c r="B27" t="s">
        <v>55</v>
      </c>
      <c r="C27" t="str">
        <f>"43-230"</f>
        <v>43-230</v>
      </c>
      <c r="D27" t="s">
        <v>56</v>
      </c>
    </row>
    <row r="28" spans="1:4" x14ac:dyDescent="0.25">
      <c r="A28" t="s">
        <v>57</v>
      </c>
      <c r="B28" t="s">
        <v>58</v>
      </c>
      <c r="C28" t="str">
        <f>"43-200"</f>
        <v>43-200</v>
      </c>
      <c r="D28" t="str">
        <f>"Pszczyna"</f>
        <v>Pszczyna</v>
      </c>
    </row>
    <row r="29" spans="1:4" x14ac:dyDescent="0.25">
      <c r="A29" t="s">
        <v>59</v>
      </c>
      <c r="B29" t="str">
        <f>"Prosta 5"</f>
        <v>Prosta 5</v>
      </c>
      <c r="C29" t="str">
        <f>"43-250"</f>
        <v>43-250</v>
      </c>
      <c r="D29" t="str">
        <f>"Pawłowice"</f>
        <v>Pawłowice</v>
      </c>
    </row>
    <row r="30" spans="1:4" x14ac:dyDescent="0.25">
      <c r="A30" t="s">
        <v>60</v>
      </c>
      <c r="B30" t="s">
        <v>61</v>
      </c>
      <c r="C30" t="str">
        <f>"43-200"</f>
        <v>43-200</v>
      </c>
      <c r="D30" t="str">
        <f>"Pszczyna"</f>
        <v>Pszczyna</v>
      </c>
    </row>
    <row r="31" spans="1:4" x14ac:dyDescent="0.25">
      <c r="A31" t="s">
        <v>62</v>
      </c>
      <c r="B31" t="s">
        <v>63</v>
      </c>
      <c r="C31" t="str">
        <f>"43-215"</f>
        <v>43-215</v>
      </c>
      <c r="D31" t="str">
        <f>"Jankowice"</f>
        <v>Jankowice</v>
      </c>
    </row>
    <row r="32" spans="1:4" x14ac:dyDescent="0.25">
      <c r="A32" t="s">
        <v>64</v>
      </c>
      <c r="B32" t="str">
        <f>"Pawia 87"</f>
        <v>Pawia 87</v>
      </c>
      <c r="C32" t="str">
        <f>"43-243"</f>
        <v>43-243</v>
      </c>
      <c r="D32" t="str">
        <f>"Wisła Mała"</f>
        <v>Wisła Mała</v>
      </c>
    </row>
    <row r="33" spans="1:4" x14ac:dyDescent="0.25">
      <c r="A33" t="str">
        <f>"Foks Jan"</f>
        <v>Foks Jan</v>
      </c>
      <c r="B33" t="s">
        <v>65</v>
      </c>
      <c r="C33" t="str">
        <f>"43-243"</f>
        <v>43-243</v>
      </c>
      <c r="D33" t="s">
        <v>16</v>
      </c>
    </row>
    <row r="34" spans="1:4" x14ac:dyDescent="0.25">
      <c r="A34" t="s">
        <v>66</v>
      </c>
      <c r="B34" t="s">
        <v>67</v>
      </c>
      <c r="C34" t="str">
        <f>"43-245"</f>
        <v>43-245</v>
      </c>
      <c r="D34" t="str">
        <f>"Studzionka"</f>
        <v>Studzionka</v>
      </c>
    </row>
    <row r="35" spans="1:4" x14ac:dyDescent="0.25">
      <c r="A35" t="s">
        <v>68</v>
      </c>
      <c r="B35" t="str">
        <f>"Pawia 26"</f>
        <v>Pawia 26</v>
      </c>
      <c r="C35" t="str">
        <f>"43-243"</f>
        <v>43-243</v>
      </c>
      <c r="D35" t="str">
        <f>"Wisła Mała"</f>
        <v>Wisła Mała</v>
      </c>
    </row>
    <row r="36" spans="1:4" x14ac:dyDescent="0.25">
      <c r="A36" t="s">
        <v>69</v>
      </c>
      <c r="B36" t="s">
        <v>70</v>
      </c>
      <c r="C36" t="str">
        <f>"43-215"</f>
        <v>43-215</v>
      </c>
      <c r="D36" t="str">
        <f>"Jankowice"</f>
        <v>Jankowice</v>
      </c>
    </row>
    <row r="37" spans="1:4" x14ac:dyDescent="0.25">
      <c r="A37" t="s">
        <v>71</v>
      </c>
      <c r="B37" t="s">
        <v>72</v>
      </c>
      <c r="C37" t="str">
        <f>"43-210"</f>
        <v>43-210</v>
      </c>
      <c r="D37" t="str">
        <f>"Kobiór"</f>
        <v>Kobiór</v>
      </c>
    </row>
    <row r="38" spans="1:4" x14ac:dyDescent="0.25">
      <c r="A38" t="s">
        <v>73</v>
      </c>
      <c r="B38" t="s">
        <v>74</v>
      </c>
      <c r="C38" t="str">
        <f>"43-267"</f>
        <v>43-267</v>
      </c>
      <c r="D38" t="str">
        <f>"Suszec"</f>
        <v>Suszec</v>
      </c>
    </row>
    <row r="39" spans="1:4" x14ac:dyDescent="0.25">
      <c r="A39" t="s">
        <v>75</v>
      </c>
      <c r="B39" t="s">
        <v>76</v>
      </c>
      <c r="C39" t="str">
        <f>"43-227"</f>
        <v>43-227</v>
      </c>
      <c r="D39" t="str">
        <f>"Góra"</f>
        <v>Góra</v>
      </c>
    </row>
    <row r="40" spans="1:4" x14ac:dyDescent="0.25">
      <c r="A40" t="s">
        <v>77</v>
      </c>
      <c r="B40" t="s">
        <v>78</v>
      </c>
      <c r="C40" t="str">
        <f>"43-200"</f>
        <v>43-200</v>
      </c>
      <c r="D40" t="str">
        <f>"Pszczyna"</f>
        <v>Pszczyna</v>
      </c>
    </row>
    <row r="41" spans="1:4" x14ac:dyDescent="0.25">
      <c r="A41" t="s">
        <v>79</v>
      </c>
      <c r="B41" t="s">
        <v>80</v>
      </c>
      <c r="C41" t="str">
        <f>"43-225"</f>
        <v>43-225</v>
      </c>
      <c r="D41" t="str">
        <f>"Wola"</f>
        <v>Wola</v>
      </c>
    </row>
    <row r="42" spans="1:4" x14ac:dyDescent="0.25">
      <c r="A42" t="s">
        <v>81</v>
      </c>
      <c r="B42" t="str">
        <f>"Bratnia 16"</f>
        <v>Bratnia 16</v>
      </c>
      <c r="C42" t="str">
        <f>"43-200"</f>
        <v>43-200</v>
      </c>
      <c r="D42" t="str">
        <f>"Pszczyna"</f>
        <v>Pszczyna</v>
      </c>
    </row>
    <row r="43" spans="1:4" x14ac:dyDescent="0.25">
      <c r="A43" t="s">
        <v>82</v>
      </c>
      <c r="B43" t="s">
        <v>83</v>
      </c>
      <c r="C43" t="str">
        <f>"43-215"</f>
        <v>43-215</v>
      </c>
      <c r="D43" t="str">
        <f>"Jankowice"</f>
        <v>Jankowice</v>
      </c>
    </row>
    <row r="44" spans="1:4" x14ac:dyDescent="0.25">
      <c r="A44" t="s">
        <v>84</v>
      </c>
      <c r="B44" t="s">
        <v>85</v>
      </c>
      <c r="C44" t="str">
        <f>"43-267"</f>
        <v>43-267</v>
      </c>
      <c r="D44" t="str">
        <f>"Suszec"</f>
        <v>Suszec</v>
      </c>
    </row>
    <row r="45" spans="1:4" x14ac:dyDescent="0.25">
      <c r="A45" t="s">
        <v>86</v>
      </c>
      <c r="B45" t="s">
        <v>87</v>
      </c>
      <c r="C45" t="str">
        <f>"43-200"</f>
        <v>43-200</v>
      </c>
      <c r="D45" t="str">
        <f>"Pszczyna"</f>
        <v>Pszczyna</v>
      </c>
    </row>
    <row r="46" spans="1:4" x14ac:dyDescent="0.25">
      <c r="A46" t="s">
        <v>88</v>
      </c>
      <c r="B46" t="s">
        <v>89</v>
      </c>
      <c r="C46" t="str">
        <f>"43-262"</f>
        <v>43-262</v>
      </c>
      <c r="D46" t="str">
        <f>"Kobielice"</f>
        <v>Kobielice</v>
      </c>
    </row>
    <row r="47" spans="1:4" x14ac:dyDescent="0.25">
      <c r="A47" t="s">
        <v>90</v>
      </c>
      <c r="B47" t="s">
        <v>91</v>
      </c>
      <c r="C47" t="str">
        <f>"43-200"</f>
        <v>43-200</v>
      </c>
      <c r="D47" t="str">
        <f>"Pszczyna"</f>
        <v>Pszczyna</v>
      </c>
    </row>
    <row r="48" spans="1:4" x14ac:dyDescent="0.25">
      <c r="A48" t="s">
        <v>92</v>
      </c>
      <c r="B48" t="s">
        <v>93</v>
      </c>
      <c r="C48" t="str">
        <f>"43-265"</f>
        <v>43-265</v>
      </c>
      <c r="D48" t="str">
        <f>"Mizerów"</f>
        <v>Mizerów</v>
      </c>
    </row>
    <row r="49" spans="1:4" x14ac:dyDescent="0.25">
      <c r="A49" t="s">
        <v>94</v>
      </c>
      <c r="B49" t="s">
        <v>95</v>
      </c>
      <c r="C49" t="str">
        <f>"43-241"</f>
        <v>43-241</v>
      </c>
      <c r="D49" t="str">
        <f>"Łąka"</f>
        <v>Łąka</v>
      </c>
    </row>
    <row r="50" spans="1:4" x14ac:dyDescent="0.25">
      <c r="A50" t="s">
        <v>96</v>
      </c>
      <c r="B50" t="s">
        <v>97</v>
      </c>
      <c r="C50" t="str">
        <f>"43-210"</f>
        <v>43-210</v>
      </c>
      <c r="D50" t="str">
        <f>"Kobiór"</f>
        <v>Kobiór</v>
      </c>
    </row>
    <row r="51" spans="1:4" x14ac:dyDescent="0.25">
      <c r="A51" t="s">
        <v>98</v>
      </c>
      <c r="B51" t="s">
        <v>99</v>
      </c>
      <c r="C51" t="str">
        <f>"43-200"</f>
        <v>43-200</v>
      </c>
      <c r="D51" t="str">
        <f>"Pszczyna"</f>
        <v>Pszczyna</v>
      </c>
    </row>
    <row r="52" spans="1:4" x14ac:dyDescent="0.25">
      <c r="A52" t="s">
        <v>100</v>
      </c>
      <c r="B52" t="str">
        <f>"Drzymały 6"</f>
        <v>Drzymały 6</v>
      </c>
      <c r="C52" t="str">
        <f>"43-241"</f>
        <v>43-241</v>
      </c>
      <c r="D52" t="str">
        <f>"Łąka"</f>
        <v>Łąka</v>
      </c>
    </row>
    <row r="53" spans="1:4" x14ac:dyDescent="0.25">
      <c r="A53" t="s">
        <v>101</v>
      </c>
      <c r="B53" t="s">
        <v>102</v>
      </c>
      <c r="C53" t="str">
        <f>"43-227"</f>
        <v>43-227</v>
      </c>
      <c r="D53" t="str">
        <f>"Miedźna"</f>
        <v>Miedźna</v>
      </c>
    </row>
    <row r="54" spans="1:4" x14ac:dyDescent="0.25">
      <c r="A54" t="s">
        <v>103</v>
      </c>
      <c r="B54" t="s">
        <v>104</v>
      </c>
      <c r="C54" t="str">
        <f>"43-200"</f>
        <v>43-200</v>
      </c>
      <c r="D54" t="str">
        <f>"Pszczyna"</f>
        <v>Pszczyna</v>
      </c>
    </row>
    <row r="55" spans="1:4" x14ac:dyDescent="0.25">
      <c r="A55" t="s">
        <v>105</v>
      </c>
      <c r="B55" t="s">
        <v>106</v>
      </c>
      <c r="C55" t="str">
        <f>"43-241"</f>
        <v>43-241</v>
      </c>
      <c r="D55" t="str">
        <f>"Łąka"</f>
        <v>Łąka</v>
      </c>
    </row>
    <row r="56" spans="1:4" x14ac:dyDescent="0.25">
      <c r="A56" t="s">
        <v>107</v>
      </c>
      <c r="B56" t="s">
        <v>108</v>
      </c>
      <c r="C56" t="str">
        <f>"43-251"</f>
        <v>43-251</v>
      </c>
      <c r="D56" t="str">
        <f>"Pniówek"</f>
        <v>Pniówek</v>
      </c>
    </row>
    <row r="57" spans="1:4" x14ac:dyDescent="0.25">
      <c r="A57" t="s">
        <v>109</v>
      </c>
      <c r="B57" t="s">
        <v>110</v>
      </c>
      <c r="C57" t="str">
        <f>"43-245"</f>
        <v>43-245</v>
      </c>
      <c r="D57" t="str">
        <f>"Studzionka"</f>
        <v>Studzionka</v>
      </c>
    </row>
    <row r="58" spans="1:4" x14ac:dyDescent="0.25">
      <c r="A58" t="s">
        <v>111</v>
      </c>
      <c r="B58" t="s">
        <v>112</v>
      </c>
      <c r="C58" t="str">
        <f>"43-229"</f>
        <v>43-229</v>
      </c>
      <c r="D58" t="s">
        <v>6</v>
      </c>
    </row>
    <row r="59" spans="1:4" x14ac:dyDescent="0.25">
      <c r="A59" t="s">
        <v>113</v>
      </c>
      <c r="B59" t="s">
        <v>114</v>
      </c>
      <c r="C59" t="str">
        <f>"43-211"</f>
        <v>43-211</v>
      </c>
      <c r="D59" t="str">
        <f>"Piasek"</f>
        <v>Piasek</v>
      </c>
    </row>
    <row r="60" spans="1:4" x14ac:dyDescent="0.25">
      <c r="A60" t="s">
        <v>115</v>
      </c>
      <c r="B60" t="s">
        <v>116</v>
      </c>
      <c r="C60" t="str">
        <f>"43-267"</f>
        <v>43-267</v>
      </c>
      <c r="D60" t="str">
        <f>"Suszec"</f>
        <v>Suszec</v>
      </c>
    </row>
    <row r="61" spans="1:4" x14ac:dyDescent="0.25">
      <c r="A61" t="s">
        <v>117</v>
      </c>
      <c r="B61" t="s">
        <v>118</v>
      </c>
      <c r="C61" t="str">
        <f>"43-230"</f>
        <v>43-230</v>
      </c>
      <c r="D61" t="s">
        <v>56</v>
      </c>
    </row>
    <row r="62" spans="1:4" x14ac:dyDescent="0.25">
      <c r="A62" t="s">
        <v>119</v>
      </c>
      <c r="B62" t="str">
        <f>"Łukowa 73"</f>
        <v>Łukowa 73</v>
      </c>
      <c r="C62" t="str">
        <f>"43-210"</f>
        <v>43-210</v>
      </c>
      <c r="D62" t="str">
        <f>"Kobiór"</f>
        <v>Kobiór</v>
      </c>
    </row>
    <row r="63" spans="1:4" x14ac:dyDescent="0.25">
      <c r="A63" t="s">
        <v>120</v>
      </c>
      <c r="B63" t="s">
        <v>121</v>
      </c>
      <c r="C63" t="str">
        <f>"43-267"</f>
        <v>43-267</v>
      </c>
      <c r="D63" t="str">
        <f>"Rudziczka"</f>
        <v>Rudziczka</v>
      </c>
    </row>
    <row r="64" spans="1:4" x14ac:dyDescent="0.25">
      <c r="A64" t="s">
        <v>122</v>
      </c>
      <c r="B64" t="s">
        <v>123</v>
      </c>
      <c r="C64" t="str">
        <f>"43-200"</f>
        <v>43-200</v>
      </c>
      <c r="D64" t="str">
        <f>"Poręba"</f>
        <v>Poręba</v>
      </c>
    </row>
    <row r="65" spans="1:4" x14ac:dyDescent="0.25">
      <c r="A65" t="s">
        <v>124</v>
      </c>
      <c r="B65" t="s">
        <v>125</v>
      </c>
      <c r="C65" t="str">
        <f>"43-215"</f>
        <v>43-215</v>
      </c>
      <c r="D65" t="str">
        <f>"Jankowice"</f>
        <v>Jankowice</v>
      </c>
    </row>
    <row r="66" spans="1:4" x14ac:dyDescent="0.25">
      <c r="A66" t="s">
        <v>126</v>
      </c>
      <c r="B66" t="s">
        <v>127</v>
      </c>
      <c r="C66" t="str">
        <f>"43-241"</f>
        <v>43-241</v>
      </c>
      <c r="D66" t="str">
        <f>"Łąka"</f>
        <v>Łąka</v>
      </c>
    </row>
    <row r="67" spans="1:4" x14ac:dyDescent="0.25">
      <c r="A67" t="s">
        <v>128</v>
      </c>
      <c r="B67" t="s">
        <v>129</v>
      </c>
      <c r="C67" t="str">
        <f>"43-200"</f>
        <v>43-200</v>
      </c>
      <c r="D67" t="str">
        <f>"Pszczyna"</f>
        <v>Pszczyna</v>
      </c>
    </row>
    <row r="68" spans="1:4" x14ac:dyDescent="0.25">
      <c r="A68" t="s">
        <v>130</v>
      </c>
      <c r="B68" t="s">
        <v>131</v>
      </c>
      <c r="C68" t="str">
        <f>"43-241"</f>
        <v>43-241</v>
      </c>
      <c r="D68" t="str">
        <f>"Łąka"</f>
        <v>Łąka</v>
      </c>
    </row>
    <row r="69" spans="1:4" x14ac:dyDescent="0.25">
      <c r="A69" t="s">
        <v>132</v>
      </c>
      <c r="B69" t="s">
        <v>133</v>
      </c>
      <c r="C69" t="str">
        <f>"43-254"</f>
        <v>43-254</v>
      </c>
      <c r="D69" t="str">
        <f>"Warszowice"</f>
        <v>Warszowice</v>
      </c>
    </row>
    <row r="70" spans="1:4" x14ac:dyDescent="0.25">
      <c r="A70" t="s">
        <v>134</v>
      </c>
      <c r="B70" t="s">
        <v>135</v>
      </c>
      <c r="C70" t="str">
        <f>"43-215"</f>
        <v>43-215</v>
      </c>
      <c r="D70" t="s">
        <v>136</v>
      </c>
    </row>
    <row r="71" spans="1:4" x14ac:dyDescent="0.25">
      <c r="A71" t="s">
        <v>137</v>
      </c>
      <c r="B71" t="s">
        <v>138</v>
      </c>
      <c r="C71" t="str">
        <f>"43-230"</f>
        <v>43-230</v>
      </c>
      <c r="D71" t="s">
        <v>56</v>
      </c>
    </row>
    <row r="72" spans="1:4" x14ac:dyDescent="0.25">
      <c r="A72" t="s">
        <v>139</v>
      </c>
      <c r="B72" t="s">
        <v>140</v>
      </c>
      <c r="C72" t="str">
        <f>"43-225"</f>
        <v>43-225</v>
      </c>
      <c r="D72" t="str">
        <f>"Wola"</f>
        <v>Wola</v>
      </c>
    </row>
    <row r="73" spans="1:4" x14ac:dyDescent="0.25">
      <c r="A73" t="s">
        <v>141</v>
      </c>
      <c r="B73" t="s">
        <v>142</v>
      </c>
      <c r="C73" t="str">
        <f>"43-215"</f>
        <v>43-215</v>
      </c>
      <c r="D73" t="str">
        <f>"Jankowice"</f>
        <v>Jankowice</v>
      </c>
    </row>
    <row r="74" spans="1:4" x14ac:dyDescent="0.25">
      <c r="A74" t="s">
        <v>143</v>
      </c>
      <c r="B74" t="s">
        <v>144</v>
      </c>
      <c r="C74" t="str">
        <f>"43-200"</f>
        <v>43-200</v>
      </c>
      <c r="D74" t="str">
        <f>"Pszczyna"</f>
        <v>Pszczyna</v>
      </c>
    </row>
    <row r="75" spans="1:4" x14ac:dyDescent="0.25">
      <c r="A75" t="s">
        <v>145</v>
      </c>
      <c r="B75" t="s">
        <v>146</v>
      </c>
      <c r="C75" t="str">
        <f>"43-200"</f>
        <v>43-200</v>
      </c>
      <c r="D75" t="str">
        <f>"Pszczyna"</f>
        <v>Pszczyna</v>
      </c>
    </row>
    <row r="76" spans="1:4" x14ac:dyDescent="0.25">
      <c r="A76" t="s">
        <v>147</v>
      </c>
      <c r="B76" t="s">
        <v>148</v>
      </c>
      <c r="C76" t="str">
        <f>"43-200"</f>
        <v>43-200</v>
      </c>
      <c r="D76" t="str">
        <f>"Pszczyna"</f>
        <v>Pszczyna</v>
      </c>
    </row>
    <row r="77" spans="1:4" x14ac:dyDescent="0.25">
      <c r="A77" t="s">
        <v>149</v>
      </c>
      <c r="B77" t="s">
        <v>150</v>
      </c>
      <c r="C77" t="str">
        <f>"43-200"</f>
        <v>43-200</v>
      </c>
      <c r="D77" t="str">
        <f>"Pszczyna"</f>
        <v>Pszczyna</v>
      </c>
    </row>
    <row r="78" spans="1:4" x14ac:dyDescent="0.25">
      <c r="A78" t="s">
        <v>151</v>
      </c>
      <c r="B78" t="s">
        <v>152</v>
      </c>
      <c r="C78" t="str">
        <f>"43-241"</f>
        <v>43-241</v>
      </c>
      <c r="D78" t="str">
        <f>"Łąka"</f>
        <v>Łąka</v>
      </c>
    </row>
    <row r="79" spans="1:4" x14ac:dyDescent="0.25">
      <c r="A79" t="s">
        <v>153</v>
      </c>
      <c r="B79" t="s">
        <v>154</v>
      </c>
      <c r="C79" t="str">
        <f>"43-227"</f>
        <v>43-227</v>
      </c>
      <c r="D79" t="str">
        <f>"Góra"</f>
        <v>Góra</v>
      </c>
    </row>
    <row r="80" spans="1:4" x14ac:dyDescent="0.25">
      <c r="A80" t="s">
        <v>155</v>
      </c>
      <c r="B80" t="s">
        <v>156</v>
      </c>
      <c r="C80" t="str">
        <f>"43-211"</f>
        <v>43-211</v>
      </c>
      <c r="D80" t="str">
        <f>"Piasek"</f>
        <v>Piasek</v>
      </c>
    </row>
    <row r="81" spans="1:4" x14ac:dyDescent="0.25">
      <c r="A81" t="s">
        <v>157</v>
      </c>
      <c r="B81" t="s">
        <v>158</v>
      </c>
      <c r="C81" t="str">
        <f>"43-200"</f>
        <v>43-200</v>
      </c>
      <c r="D81" t="str">
        <f>"Pszczyna"</f>
        <v>Pszczyna</v>
      </c>
    </row>
    <row r="82" spans="1:4" x14ac:dyDescent="0.25">
      <c r="A82" t="s">
        <v>159</v>
      </c>
      <c r="B82" t="s">
        <v>160</v>
      </c>
      <c r="C82" t="str">
        <f>"43-200"</f>
        <v>43-200</v>
      </c>
      <c r="D82" t="str">
        <f>"Pszczyna"</f>
        <v>Pszczyna</v>
      </c>
    </row>
    <row r="83" spans="1:4" x14ac:dyDescent="0.25">
      <c r="A83" t="s">
        <v>161</v>
      </c>
      <c r="B83" t="s">
        <v>162</v>
      </c>
      <c r="C83" t="str">
        <f>"43-200"</f>
        <v>43-200</v>
      </c>
      <c r="D83" t="str">
        <f>"Pszczyna"</f>
        <v>Pszczyna</v>
      </c>
    </row>
    <row r="84" spans="1:4" x14ac:dyDescent="0.25">
      <c r="A84" t="s">
        <v>163</v>
      </c>
      <c r="B84" t="s">
        <v>164</v>
      </c>
      <c r="C84" t="str">
        <f>"43-254"</f>
        <v>43-254</v>
      </c>
      <c r="D84" t="str">
        <f>"Warszowice"</f>
        <v>Warszowice</v>
      </c>
    </row>
    <row r="85" spans="1:4" x14ac:dyDescent="0.25">
      <c r="A85" t="s">
        <v>165</v>
      </c>
      <c r="B85" t="s">
        <v>166</v>
      </c>
      <c r="C85" t="str">
        <f>"43-200"</f>
        <v>43-200</v>
      </c>
      <c r="D85" t="str">
        <f>"Pszczyna"</f>
        <v>Pszczyna</v>
      </c>
    </row>
    <row r="86" spans="1:4" x14ac:dyDescent="0.25">
      <c r="A86" t="s">
        <v>167</v>
      </c>
      <c r="B86" t="s">
        <v>168</v>
      </c>
      <c r="C86" t="str">
        <f>"43-227"</f>
        <v>43-227</v>
      </c>
      <c r="D86" t="str">
        <f>"Góra"</f>
        <v>Góra</v>
      </c>
    </row>
    <row r="87" spans="1:4" x14ac:dyDescent="0.25">
      <c r="A87" t="s">
        <v>169</v>
      </c>
      <c r="B87" t="s">
        <v>249</v>
      </c>
      <c r="C87" t="str">
        <f>"43-227"</f>
        <v>43-227</v>
      </c>
      <c r="D87" t="str">
        <f>"Miedźna"</f>
        <v>Miedźna</v>
      </c>
    </row>
    <row r="88" spans="1:4" x14ac:dyDescent="0.25">
      <c r="A88" t="s">
        <v>170</v>
      </c>
      <c r="B88" t="s">
        <v>171</v>
      </c>
      <c r="C88" t="str">
        <f>"43-267"</f>
        <v>43-267</v>
      </c>
      <c r="D88" t="str">
        <f>"Suszec"</f>
        <v>Suszec</v>
      </c>
    </row>
    <row r="89" spans="1:4" x14ac:dyDescent="0.25">
      <c r="A89" t="s">
        <v>172</v>
      </c>
      <c r="B89" t="s">
        <v>146</v>
      </c>
      <c r="C89" t="str">
        <f>"43-230"</f>
        <v>43-230</v>
      </c>
      <c r="D89" t="str">
        <f>"Pszczyna"</f>
        <v>Pszczyna</v>
      </c>
    </row>
    <row r="90" spans="1:4" x14ac:dyDescent="0.25">
      <c r="A90" t="s">
        <v>173</v>
      </c>
      <c r="B90" t="s">
        <v>174</v>
      </c>
      <c r="C90" t="str">
        <f>"43-215"</f>
        <v>43-215</v>
      </c>
      <c r="D90" t="str">
        <f>"Jankowice"</f>
        <v>Jankowice</v>
      </c>
    </row>
    <row r="91" spans="1:4" x14ac:dyDescent="0.25">
      <c r="A91" t="s">
        <v>175</v>
      </c>
      <c r="B91" t="s">
        <v>176</v>
      </c>
      <c r="C91" t="str">
        <f>"43-211"</f>
        <v>43-211</v>
      </c>
      <c r="D91" t="str">
        <f>"Czarków"</f>
        <v>Czarków</v>
      </c>
    </row>
    <row r="92" spans="1:4" x14ac:dyDescent="0.25">
      <c r="A92" t="s">
        <v>177</v>
      </c>
      <c r="B92" t="s">
        <v>146</v>
      </c>
      <c r="C92" t="str">
        <f>"43-200"</f>
        <v>43-200</v>
      </c>
      <c r="D92" t="str">
        <f>"Pszczyna"</f>
        <v>Pszczyna</v>
      </c>
    </row>
    <row r="93" spans="1:4" x14ac:dyDescent="0.25">
      <c r="A93" t="s">
        <v>178</v>
      </c>
      <c r="B93" t="s">
        <v>146</v>
      </c>
      <c r="C93" t="str">
        <f>"43-200"</f>
        <v>43-200</v>
      </c>
      <c r="D93" t="str">
        <f>"Pszczyna"</f>
        <v>Pszczyna</v>
      </c>
    </row>
    <row r="94" spans="1:4" x14ac:dyDescent="0.25">
      <c r="A94" t="s">
        <v>179</v>
      </c>
      <c r="B94" t="s">
        <v>180</v>
      </c>
      <c r="C94" t="str">
        <f>"43-227"</f>
        <v>43-227</v>
      </c>
      <c r="D94" t="str">
        <f>"Miedźna"</f>
        <v>Miedźna</v>
      </c>
    </row>
    <row r="95" spans="1:4" x14ac:dyDescent="0.25">
      <c r="A95" t="s">
        <v>181</v>
      </c>
      <c r="B95" t="s">
        <v>182</v>
      </c>
      <c r="C95" t="str">
        <f>"43-251"</f>
        <v>43-251</v>
      </c>
      <c r="D95" t="str">
        <f>"Pawłowice"</f>
        <v>Pawłowice</v>
      </c>
    </row>
    <row r="96" spans="1:4" x14ac:dyDescent="0.25">
      <c r="A96" t="s">
        <v>183</v>
      </c>
      <c r="B96" t="s">
        <v>184</v>
      </c>
      <c r="C96" t="str">
        <f>"43-200"</f>
        <v>43-200</v>
      </c>
      <c r="D96" t="str">
        <f>"Pszczyna"</f>
        <v>Pszczyna</v>
      </c>
    </row>
    <row r="97" spans="1:4" x14ac:dyDescent="0.25">
      <c r="A97" t="s">
        <v>185</v>
      </c>
      <c r="B97" t="s">
        <v>186</v>
      </c>
      <c r="C97" t="str">
        <f>"43-211"</f>
        <v>43-211</v>
      </c>
      <c r="D97" t="str">
        <f>"Czarków"</f>
        <v>Czarków</v>
      </c>
    </row>
    <row r="98" spans="1:4" x14ac:dyDescent="0.25">
      <c r="A98" t="s">
        <v>187</v>
      </c>
      <c r="B98" t="s">
        <v>188</v>
      </c>
      <c r="C98" t="str">
        <f>"43-229"</f>
        <v>43-229</v>
      </c>
      <c r="D98" t="str">
        <f>"Ćwiklice"</f>
        <v>Ćwiklice</v>
      </c>
    </row>
    <row r="99" spans="1:4" x14ac:dyDescent="0.25">
      <c r="A99" t="s">
        <v>189</v>
      </c>
      <c r="B99" t="s">
        <v>190</v>
      </c>
      <c r="C99" t="str">
        <f>"43-262"</f>
        <v>43-262</v>
      </c>
      <c r="D99" t="str">
        <f>"Kobielice"</f>
        <v>Kobielice</v>
      </c>
    </row>
    <row r="100" spans="1:4" x14ac:dyDescent="0.25">
      <c r="A100" t="s">
        <v>191</v>
      </c>
      <c r="B100" t="s">
        <v>18</v>
      </c>
      <c r="C100" t="str">
        <f>"43-200"</f>
        <v>43-200</v>
      </c>
      <c r="D100" t="str">
        <f>"Pszczyna"</f>
        <v>Pszczyna</v>
      </c>
    </row>
    <row r="101" spans="1:4" x14ac:dyDescent="0.25">
      <c r="A101" t="s">
        <v>192</v>
      </c>
      <c r="B101" t="s">
        <v>193</v>
      </c>
      <c r="C101" t="str">
        <f>"43-200"</f>
        <v>43-200</v>
      </c>
      <c r="D101" t="str">
        <f>"Pszczyna"</f>
        <v>Pszczyna</v>
      </c>
    </row>
    <row r="102" spans="1:4" x14ac:dyDescent="0.25">
      <c r="A102" t="s">
        <v>194</v>
      </c>
      <c r="B102" t="s">
        <v>195</v>
      </c>
      <c r="C102" t="str">
        <f>"43-225"</f>
        <v>43-225</v>
      </c>
      <c r="D102" t="str">
        <f>"Wola"</f>
        <v>Wola</v>
      </c>
    </row>
    <row r="103" spans="1:4" x14ac:dyDescent="0.25">
      <c r="A103" t="s">
        <v>196</v>
      </c>
      <c r="B103" t="s">
        <v>197</v>
      </c>
      <c r="C103" t="str">
        <f>"43-200"</f>
        <v>43-200</v>
      </c>
      <c r="D103" t="str">
        <f>"Pszczyna"</f>
        <v>Pszczyna</v>
      </c>
    </row>
    <row r="104" spans="1:4" x14ac:dyDescent="0.25">
      <c r="A104" t="s">
        <v>198</v>
      </c>
      <c r="B104" t="s">
        <v>197</v>
      </c>
      <c r="C104" t="str">
        <f>"43-200"</f>
        <v>43-200</v>
      </c>
      <c r="D104" t="str">
        <f>"Pszczyna"</f>
        <v>Pszczyna</v>
      </c>
    </row>
    <row r="105" spans="1:4" x14ac:dyDescent="0.25">
      <c r="A105" t="s">
        <v>199</v>
      </c>
      <c r="B105" t="s">
        <v>200</v>
      </c>
      <c r="C105" t="str">
        <f>"43-227"</f>
        <v>43-227</v>
      </c>
      <c r="D105" t="str">
        <f>"Gilowice"</f>
        <v>Gilowice</v>
      </c>
    </row>
    <row r="106" spans="1:4" x14ac:dyDescent="0.25">
      <c r="A106" t="s">
        <v>201</v>
      </c>
      <c r="B106" t="s">
        <v>202</v>
      </c>
      <c r="C106" t="str">
        <f>"43-200"</f>
        <v>43-200</v>
      </c>
      <c r="D106" t="str">
        <f>"Pszczyna"</f>
        <v>Pszczyna</v>
      </c>
    </row>
    <row r="107" spans="1:4" x14ac:dyDescent="0.25">
      <c r="A107" t="s">
        <v>203</v>
      </c>
      <c r="B107" t="s">
        <v>204</v>
      </c>
      <c r="C107" t="str">
        <f>"43-215"</f>
        <v>43-215</v>
      </c>
      <c r="D107" t="str">
        <f>"Jankowice"</f>
        <v>Jankowice</v>
      </c>
    </row>
    <row r="108" spans="1:4" x14ac:dyDescent="0.25">
      <c r="A108" t="s">
        <v>205</v>
      </c>
      <c r="B108" t="s">
        <v>206</v>
      </c>
      <c r="C108" t="str">
        <f>"43-200"</f>
        <v>43-200</v>
      </c>
      <c r="D108" t="str">
        <f>"Pszczyna"</f>
        <v>Pszczyna</v>
      </c>
    </row>
    <row r="109" spans="1:4" x14ac:dyDescent="0.25">
      <c r="A109" t="s">
        <v>207</v>
      </c>
      <c r="B109" t="s">
        <v>208</v>
      </c>
      <c r="C109" t="str">
        <f>"43-230"</f>
        <v>43-230</v>
      </c>
      <c r="D109" t="s">
        <v>56</v>
      </c>
    </row>
    <row r="110" spans="1:4" x14ac:dyDescent="0.25">
      <c r="A110" t="s">
        <v>209</v>
      </c>
      <c r="B110" t="s">
        <v>210</v>
      </c>
      <c r="C110" t="str">
        <f>"43-200"</f>
        <v>43-200</v>
      </c>
      <c r="D110" t="str">
        <f>"Pszczyna"</f>
        <v>Pszczyna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"/>
    </sheetView>
  </sheetViews>
  <sheetFormatPr defaultRowHeight="15" x14ac:dyDescent="0.25"/>
  <cols>
    <col min="1" max="1" width="110.42578125" customWidth="1"/>
    <col min="2" max="2" width="26.7109375" customWidth="1"/>
    <col min="3" max="3" width="14.42578125" customWidth="1"/>
    <col min="4" max="4" width="19.7109375" customWidth="1"/>
    <col min="5" max="5" width="19.42578125" customWidth="1"/>
  </cols>
  <sheetData>
    <row r="1" spans="1:4" ht="18.75" x14ac:dyDescent="0.3">
      <c r="A1" s="1" t="s">
        <v>212</v>
      </c>
      <c r="B1" t="s">
        <v>1</v>
      </c>
      <c r="C1" t="s">
        <v>2</v>
      </c>
      <c r="D1" t="s">
        <v>3</v>
      </c>
    </row>
    <row r="2" spans="1:4" ht="18.75" x14ac:dyDescent="0.3">
      <c r="A2" t="s">
        <v>0</v>
      </c>
      <c r="B2" s="1"/>
    </row>
    <row r="3" spans="1:4" x14ac:dyDescent="0.25">
      <c r="A3" t="s">
        <v>213</v>
      </c>
      <c r="B3" t="s">
        <v>214</v>
      </c>
      <c r="C3" t="str">
        <f>"43-230"</f>
        <v>43-230</v>
      </c>
      <c r="D3" t="s">
        <v>56</v>
      </c>
    </row>
    <row r="4" spans="1:4" x14ac:dyDescent="0.25">
      <c r="A4" t="s">
        <v>215</v>
      </c>
      <c r="B4" t="s">
        <v>216</v>
      </c>
      <c r="C4" t="str">
        <f>"43-243"</f>
        <v>43-243</v>
      </c>
      <c r="D4" t="s">
        <v>16</v>
      </c>
    </row>
    <row r="5" spans="1:4" x14ac:dyDescent="0.25">
      <c r="A5" t="s">
        <v>217</v>
      </c>
      <c r="B5" t="s">
        <v>218</v>
      </c>
      <c r="C5" t="str">
        <f>"43-210"</f>
        <v>43-210</v>
      </c>
      <c r="D5" t="str">
        <f>"Kobiór"</f>
        <v>Kobiór</v>
      </c>
    </row>
    <row r="6" spans="1:4" x14ac:dyDescent="0.25">
      <c r="A6" t="s">
        <v>219</v>
      </c>
      <c r="B6" t="s">
        <v>220</v>
      </c>
      <c r="C6" t="str">
        <f>"43-200"</f>
        <v>43-200</v>
      </c>
      <c r="D6" t="str">
        <f>"Pszczyna"</f>
        <v>Pszczyna</v>
      </c>
    </row>
    <row r="7" spans="1:4" x14ac:dyDescent="0.25">
      <c r="A7" t="s">
        <v>221</v>
      </c>
      <c r="B7" t="s">
        <v>222</v>
      </c>
      <c r="C7" t="str">
        <f>"43-200"</f>
        <v>43-200</v>
      </c>
      <c r="D7" t="str">
        <f>"Pszczyna"</f>
        <v>Pszczyna</v>
      </c>
    </row>
    <row r="8" spans="1:4" x14ac:dyDescent="0.25">
      <c r="A8" t="s">
        <v>223</v>
      </c>
      <c r="B8" t="s">
        <v>224</v>
      </c>
      <c r="C8" t="str">
        <f>"43-200"</f>
        <v>43-200</v>
      </c>
      <c r="D8" t="str">
        <f>"Pszczyna"</f>
        <v>Pszczyna</v>
      </c>
    </row>
    <row r="9" spans="1:4" x14ac:dyDescent="0.25">
      <c r="A9" t="s">
        <v>225</v>
      </c>
      <c r="B9" t="s">
        <v>226</v>
      </c>
      <c r="C9" t="str">
        <f>"43-265"</f>
        <v>43-265</v>
      </c>
      <c r="D9" t="str">
        <f>"Kryry"</f>
        <v>Kryry</v>
      </c>
    </row>
    <row r="10" spans="1:4" x14ac:dyDescent="0.25">
      <c r="A10" t="s">
        <v>227</v>
      </c>
      <c r="B10" t="s">
        <v>228</v>
      </c>
      <c r="C10" t="str">
        <f>"43-267"</f>
        <v>43-267</v>
      </c>
      <c r="D10" t="str">
        <f>"Suszec"</f>
        <v>Suszec</v>
      </c>
    </row>
    <row r="11" spans="1:4" x14ac:dyDescent="0.25">
      <c r="A11" t="s">
        <v>229</v>
      </c>
      <c r="B11" t="s">
        <v>230</v>
      </c>
      <c r="C11" t="str">
        <f>"43-211"</f>
        <v>43-211</v>
      </c>
      <c r="D11" t="s">
        <v>231</v>
      </c>
    </row>
    <row r="12" spans="1:4" x14ac:dyDescent="0.25">
      <c r="A12" t="s">
        <v>232</v>
      </c>
      <c r="B12" t="s">
        <v>233</v>
      </c>
      <c r="C12" t="str">
        <f>"43-200"</f>
        <v>43-200</v>
      </c>
      <c r="D12" t="str">
        <f>"Pszczyna"</f>
        <v>Pszczyna</v>
      </c>
    </row>
    <row r="13" spans="1:4" x14ac:dyDescent="0.25">
      <c r="A13" t="s">
        <v>234</v>
      </c>
      <c r="B13" t="s">
        <v>235</v>
      </c>
      <c r="C13" t="str">
        <f>"43-230"</f>
        <v>43-230</v>
      </c>
      <c r="D13" t="s">
        <v>56</v>
      </c>
    </row>
    <row r="14" spans="1:4" x14ac:dyDescent="0.25">
      <c r="A14" t="s">
        <v>236</v>
      </c>
      <c r="B14" t="s">
        <v>237</v>
      </c>
      <c r="C14" t="s">
        <v>238</v>
      </c>
      <c r="D14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4" sqref="A4"/>
    </sheetView>
  </sheetViews>
  <sheetFormatPr defaultRowHeight="15" x14ac:dyDescent="0.25"/>
  <cols>
    <col min="1" max="1" width="161.85546875" customWidth="1"/>
    <col min="2" max="2" width="23.5703125" customWidth="1"/>
    <col min="3" max="4" width="13.85546875" customWidth="1"/>
  </cols>
  <sheetData>
    <row r="1" spans="1:4" ht="18.75" x14ac:dyDescent="0.3">
      <c r="A1" s="1" t="s">
        <v>240</v>
      </c>
      <c r="B1" t="s">
        <v>1</v>
      </c>
      <c r="C1" t="s">
        <v>2</v>
      </c>
      <c r="D1" t="s">
        <v>3</v>
      </c>
    </row>
    <row r="2" spans="1:4" ht="18.75" x14ac:dyDescent="0.3">
      <c r="A2" t="s">
        <v>0</v>
      </c>
      <c r="B2" s="1"/>
      <c r="C2" s="1"/>
      <c r="D2" s="1"/>
    </row>
    <row r="3" spans="1:4" x14ac:dyDescent="0.25">
      <c r="A3" t="s">
        <v>241</v>
      </c>
      <c r="B3" t="s">
        <v>242</v>
      </c>
      <c r="C3" t="s">
        <v>243</v>
      </c>
      <c r="D3" t="s">
        <v>244</v>
      </c>
    </row>
    <row r="4" spans="1:4" x14ac:dyDescent="0.25">
      <c r="A4" t="s">
        <v>245</v>
      </c>
      <c r="B4" t="s">
        <v>246</v>
      </c>
      <c r="C4" t="s">
        <v>247</v>
      </c>
      <c r="D4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przewóz</vt:lpstr>
      <vt:lpstr>pośrednictwo</vt:lpstr>
      <vt:lpstr>przewóz i pośrednictwo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cp:lastPrinted>2021-08-20T07:34:00Z</cp:lastPrinted>
  <dcterms:created xsi:type="dcterms:W3CDTF">2021-08-20T07:29:53Z</dcterms:created>
  <dcterms:modified xsi:type="dcterms:W3CDTF">2021-09-02T07:40:21Z</dcterms:modified>
</cp:coreProperties>
</file>